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<sst xmlns="http://schemas.openxmlformats.org/spreadsheetml/2006/main" count="5715" uniqueCount="1611">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</sst>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7" fillId="26" borderId="181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30" fillId="0" borderId="182" applyNumberFormat="0" applyFill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6" fillId="0" borderId="186" applyNumberFormat="0" applyFill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36" fillId="32" borderId="185" applyNumberFormat="0" applyAlignment="0" applyProtection="0">
      <alignment vertical="center"/>
    </xf>
    <xf numFmtId="0" fontId="31" fillId="32" borderId="181" applyNumberFormat="0" applyAlignment="0" applyProtection="0">
      <alignment vertical="center"/>
    </xf>
    <xf numFmtId="0" fontId="32" fillId="33" borderId="183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41" fillId="0" borderId="188" applyNumberFormat="0" applyFill="0" applyAlignment="0" applyProtection="0">
      <alignment vertical="center"/>
    </xf>
    <xf numFmtId="0" fontId="40" fillId="0" borderId="187" applyNumberFormat="0" applyFill="0" applyAlignment="0" applyProtection="0">
      <alignment vertical="center"/>
    </xf>
    <xf numFmtId="0" fontId="35" fillId="40" borderId="0" applyNumberFormat="0" applyBorder="0" applyAlignment="0" applyProtection="0">
      <alignment vertical="center"/>
    </xf>
    <xf numFmtId="0" fontId="42" fillId="50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2450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2</v>
      </c>
      <c r="AR11" s="1015"/>
      <c r="AS11" s="1015">
        <v>1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0.13</v>
      </c>
      <c r="BD11" s="1015">
        <v>0.02</v>
      </c>
      <c r="BE11" s="1015">
        <v>0.1</v>
      </c>
      <c r="BF11" s="1015">
        <v>0.22</v>
      </c>
      <c r="BG11" s="1018"/>
      <c r="BH11" s="1032">
        <f t="shared" si="0"/>
        <v>9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16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9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16</v>
      </c>
      <c r="BY11" s="1048">
        <f t="shared" si="5"/>
        <v>8</v>
      </c>
      <c r="BZ11" s="1041">
        <f t="shared" si="8"/>
        <v>217.241379310345</v>
      </c>
      <c r="CA11" s="1042">
        <f t="shared" si="6"/>
        <v>753.846153846154</v>
      </c>
      <c r="CB11" s="1042">
        <f t="shared" si="6"/>
        <v>9100</v>
      </c>
      <c r="CC11" s="1042">
        <f t="shared" si="6"/>
        <v>1120</v>
      </c>
      <c r="CD11" s="1042">
        <f t="shared" si="6"/>
        <v>509.090909090909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0.29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10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10</v>
      </c>
      <c r="BY12" s="1049">
        <f t="shared" si="5"/>
        <v>14</v>
      </c>
      <c r="BZ12" s="1050">
        <f t="shared" si="8"/>
        <v>7700</v>
      </c>
      <c r="CA12" s="1051">
        <f t="shared" si="6"/>
        <v>1400</v>
      </c>
      <c r="CB12" s="1051">
        <f t="shared" si="6"/>
        <v>2380</v>
      </c>
      <c r="CC12" s="1051">
        <f t="shared" si="6"/>
        <v>1600</v>
      </c>
      <c r="CD12" s="1051">
        <f t="shared" si="6"/>
        <v>241.379310344828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/>
      <c r="AG13" s="721"/>
      <c r="AH13" s="721">
        <v>2</v>
      </c>
      <c r="AI13" s="972"/>
      <c r="AJ13" s="720">
        <v>4</v>
      </c>
      <c r="AK13" s="721">
        <v>2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2</v>
      </c>
      <c r="BA13" s="975"/>
      <c r="BB13" s="1014">
        <v>0.81</v>
      </c>
      <c r="BC13" s="1015">
        <v>0.55</v>
      </c>
      <c r="BD13" s="1015">
        <v>0.2</v>
      </c>
      <c r="BE13" s="1015">
        <v>0.12</v>
      </c>
      <c r="BF13" s="1015">
        <v>0.54</v>
      </c>
      <c r="BG13" s="975"/>
      <c r="BH13" s="1032">
        <f t="shared" si="0"/>
        <v>74</v>
      </c>
      <c r="BI13" s="816">
        <f t="shared" si="1"/>
        <v>44</v>
      </c>
      <c r="BJ13" s="816">
        <f t="shared" si="2"/>
        <v>26</v>
      </c>
      <c r="BK13" s="816">
        <f t="shared" si="3"/>
        <v>13</v>
      </c>
      <c r="BL13" s="816">
        <f t="shared" si="4"/>
        <v>17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74</v>
      </c>
      <c r="BU13" s="831">
        <f t="shared" si="5"/>
        <v>44</v>
      </c>
      <c r="BV13" s="831">
        <f t="shared" si="5"/>
        <v>26</v>
      </c>
      <c r="BW13" s="831">
        <f t="shared" ref="BW13:BW15" si="9">BK13+BQ13</f>
        <v>13</v>
      </c>
      <c r="BX13" s="831">
        <f t="shared" ref="BX13:BX15" si="10">BL13+BR13</f>
        <v>17</v>
      </c>
      <c r="BY13" s="975"/>
      <c r="BZ13" s="1041">
        <f t="shared" si="8"/>
        <v>639.506172839506</v>
      </c>
      <c r="CA13" s="1042">
        <f t="shared" si="6"/>
        <v>560</v>
      </c>
      <c r="CB13" s="1042">
        <f t="shared" si="6"/>
        <v>910</v>
      </c>
      <c r="CC13" s="1042">
        <f t="shared" ref="CC13:CC15" si="11">IF(BE13&lt;&gt;0,BW13/BE13*7,"-")</f>
        <v>758.333333333333</v>
      </c>
      <c r="CD13" s="1042">
        <f t="shared" ref="CD13:CD15" si="12">IF(BF13&lt;&gt;0,BX13/BF13*7,"-")</f>
        <v>220.37037037037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0.4</v>
      </c>
      <c r="BC14" s="790">
        <v>0.22</v>
      </c>
      <c r="BD14" s="790">
        <v>0.39</v>
      </c>
      <c r="BE14" s="790"/>
      <c r="BF14" s="790"/>
      <c r="BG14" s="980"/>
      <c r="BH14" s="556">
        <f t="shared" si="0"/>
        <v>77</v>
      </c>
      <c r="BI14" s="1029">
        <f t="shared" si="1"/>
        <v>61</v>
      </c>
      <c r="BJ14" s="1029">
        <f t="shared" si="2"/>
        <v>22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77</v>
      </c>
      <c r="BU14" s="1043">
        <f t="shared" si="5"/>
        <v>61</v>
      </c>
      <c r="BV14" s="1043">
        <f t="shared" si="5"/>
        <v>22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1347.5</v>
      </c>
      <c r="CA14" s="850">
        <f t="shared" si="6"/>
        <v>1940.90909090909</v>
      </c>
      <c r="CB14" s="850">
        <f t="shared" si="6"/>
        <v>394.871794871795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7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15</v>
      </c>
      <c r="AQ15" s="795">
        <v>9</v>
      </c>
      <c r="AR15" s="795">
        <v>1</v>
      </c>
      <c r="AS15" s="1024">
        <v>1</v>
      </c>
      <c r="AT15" s="1024"/>
      <c r="AU15" s="984"/>
      <c r="AV15" s="549">
        <v>18</v>
      </c>
      <c r="AW15" s="795">
        <v>15</v>
      </c>
      <c r="AX15" s="795">
        <v>3</v>
      </c>
      <c r="AY15" s="1024">
        <v>1</v>
      </c>
      <c r="AZ15" s="1024"/>
      <c r="BA15" s="984"/>
      <c r="BB15" s="549">
        <v>1.46</v>
      </c>
      <c r="BC15" s="795">
        <v>1.06</v>
      </c>
      <c r="BD15" s="795">
        <v>0.15</v>
      </c>
      <c r="BE15" s="795">
        <v>0.05</v>
      </c>
      <c r="BF15" s="795"/>
      <c r="BG15" s="984"/>
      <c r="BH15" s="568">
        <f t="shared" si="0"/>
        <v>82</v>
      </c>
      <c r="BI15" s="1031">
        <f t="shared" si="1"/>
        <v>80</v>
      </c>
      <c r="BJ15" s="1031">
        <f t="shared" si="2"/>
        <v>55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82</v>
      </c>
      <c r="BU15" s="1047">
        <f t="shared" si="5"/>
        <v>80</v>
      </c>
      <c r="BV15" s="1047">
        <f t="shared" si="5"/>
        <v>55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393.150684931507</v>
      </c>
      <c r="CA15" s="854">
        <f t="shared" si="6"/>
        <v>528.301886792453</v>
      </c>
      <c r="CB15" s="854">
        <f t="shared" si="6"/>
        <v>2566.66666666667</v>
      </c>
      <c r="CC15" s="854">
        <f t="shared" si="11"/>
        <v>2660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3640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4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0.17</v>
      </c>
      <c r="BD17" s="790">
        <v>0.54</v>
      </c>
      <c r="BE17" s="790">
        <v>0.2</v>
      </c>
      <c r="BF17" s="790"/>
      <c r="BG17" s="980"/>
      <c r="BH17" s="556">
        <f t="shared" si="0"/>
        <v>35</v>
      </c>
      <c r="BI17" s="1029">
        <f t="shared" si="1"/>
        <v>48</v>
      </c>
      <c r="BJ17" s="1029">
        <f t="shared" si="2"/>
        <v>28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48</v>
      </c>
      <c r="BV17" s="1043">
        <f t="shared" si="5"/>
        <v>28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4900</v>
      </c>
      <c r="CA17" s="850">
        <f t="shared" si="6"/>
        <v>1976.47058823529</v>
      </c>
      <c r="CB17" s="850">
        <f t="shared" si="6"/>
        <v>362.962962962963</v>
      </c>
      <c r="CC17" s="850">
        <f t="shared" si="6"/>
        <v>910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3360</v>
      </c>
      <c r="CC18" s="862">
        <f t="shared" si="6"/>
        <v>7700</v>
      </c>
      <c r="CD18" s="862">
        <f t="shared" si="6"/>
        <v>8050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0.39</v>
      </c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4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4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>
        <f t="shared" si="8"/>
        <v>71.7948717948718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0</v>
      </c>
      <c r="BY22" s="975"/>
      <c r="BZ22" s="1041">
        <f t="shared" si="8"/>
        <v>1750</v>
      </c>
      <c r="CA22" s="1042" t="str">
        <f t="shared" si="8"/>
        <v>-</v>
      </c>
      <c r="CB22" s="1042">
        <f t="shared" si="8"/>
        <v>400</v>
      </c>
      <c r="CC22" s="1042">
        <f t="shared" si="8"/>
        <v>1400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 t="str">
        <f t="shared" si="8"/>
        <v>-</v>
      </c>
      <c r="CC24" s="1042">
        <f t="shared" si="8"/>
        <v>2450</v>
      </c>
      <c r="CD24" s="1042">
        <f t="shared" si="8"/>
        <v>661.111111111111</v>
      </c>
      <c r="CE24" s="1061">
        <f t="shared" si="8"/>
        <v>4550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5</v>
      </c>
      <c r="O25" s="953">
        <v>3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>
        <v>1</v>
      </c>
      <c r="AH25" s="953">
        <v>1</v>
      </c>
      <c r="AI25" s="1000"/>
      <c r="AJ25" s="536"/>
      <c r="AK25" s="953"/>
      <c r="AL25" s="953">
        <v>2</v>
      </c>
      <c r="AM25" s="953">
        <v>2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3</v>
      </c>
      <c r="AT25" s="1025">
        <v>9</v>
      </c>
      <c r="AU25" s="1026">
        <v>5</v>
      </c>
      <c r="AV25" s="1016"/>
      <c r="AW25" s="1025">
        <v>1</v>
      </c>
      <c r="AX25" s="1025">
        <v>9</v>
      </c>
      <c r="AY25" s="1025">
        <v>8</v>
      </c>
      <c r="AZ25" s="1025">
        <v>14</v>
      </c>
      <c r="BA25" s="1026">
        <v>10</v>
      </c>
      <c r="BB25" s="1016"/>
      <c r="BC25" s="1025">
        <v>0.02</v>
      </c>
      <c r="BD25" s="1025">
        <v>0.6</v>
      </c>
      <c r="BE25" s="1025">
        <v>0.87</v>
      </c>
      <c r="BF25" s="1025">
        <v>0.89</v>
      </c>
      <c r="BG25" s="1026">
        <v>0.47</v>
      </c>
      <c r="BH25" s="817">
        <f t="shared" si="0"/>
        <v>43</v>
      </c>
      <c r="BI25" s="818">
        <f t="shared" si="1"/>
        <v>39</v>
      </c>
      <c r="BJ25" s="818">
        <f t="shared" si="2"/>
        <v>20</v>
      </c>
      <c r="BK25" s="818">
        <f t="shared" si="3"/>
        <v>46</v>
      </c>
      <c r="BL25" s="818">
        <f t="shared" si="4"/>
        <v>24</v>
      </c>
      <c r="BM25" s="1039">
        <f>IF($A$1="补货",Q25+W25+AC25,Q25)</f>
        <v>25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20</v>
      </c>
      <c r="BW25" s="833">
        <f t="shared" si="7"/>
        <v>46</v>
      </c>
      <c r="BX25" s="833">
        <f t="shared" si="7"/>
        <v>24</v>
      </c>
      <c r="BY25" s="1054">
        <f t="shared" si="7"/>
        <v>25</v>
      </c>
      <c r="BZ25" s="1045" t="str">
        <f t="shared" si="8"/>
        <v>-</v>
      </c>
      <c r="CA25" s="1053">
        <f t="shared" si="8"/>
        <v>13650</v>
      </c>
      <c r="CB25" s="1053">
        <f t="shared" si="8"/>
        <v>233.333333333333</v>
      </c>
      <c r="CC25" s="1053">
        <f t="shared" si="8"/>
        <v>370.114942528736</v>
      </c>
      <c r="CD25" s="1053">
        <f t="shared" si="8"/>
        <v>188.76404494382</v>
      </c>
      <c r="CE25" s="1064">
        <f t="shared" si="8"/>
        <v>372.340425531915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4550</v>
      </c>
      <c r="CD26" s="1053">
        <f t="shared" si="8"/>
        <v>1960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980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13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13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535.294117647059</v>
      </c>
      <c r="CB28" s="1057">
        <f t="shared" si="8"/>
        <v>291.666666666667</v>
      </c>
      <c r="CC28" s="1057">
        <f t="shared" si="8"/>
        <v>4550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/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5</v>
      </c>
      <c r="AS29" s="1015">
        <v>9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17</v>
      </c>
      <c r="AZ29" s="1015">
        <v>7</v>
      </c>
      <c r="BA29" s="975"/>
      <c r="BB29" s="1014">
        <v>0.05</v>
      </c>
      <c r="BC29" s="1015">
        <v>0.17</v>
      </c>
      <c r="BD29" s="1015">
        <v>0.49</v>
      </c>
      <c r="BE29" s="1015">
        <v>0.87</v>
      </c>
      <c r="BF29" s="1015">
        <v>0.42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42</v>
      </c>
      <c r="BL29" s="816">
        <f>IF($A$1="补货",P29+V29+AB29,P29)</f>
        <v>41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42</v>
      </c>
      <c r="BX29" s="831">
        <f t="shared" si="7"/>
        <v>41</v>
      </c>
      <c r="BY29" s="975"/>
      <c r="BZ29" s="1041">
        <f t="shared" si="8"/>
        <v>2100</v>
      </c>
      <c r="CA29" s="1042">
        <f t="shared" si="8"/>
        <v>988.235294117647</v>
      </c>
      <c r="CB29" s="1042">
        <f t="shared" si="8"/>
        <v>1257.14285714286</v>
      </c>
      <c r="CC29" s="1042">
        <f t="shared" si="8"/>
        <v>337.931034482759</v>
      </c>
      <c r="CD29" s="1042">
        <f t="shared" si="8"/>
        <v>683.333333333333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>
        <v>1</v>
      </c>
      <c r="AH30" s="727">
        <v>1</v>
      </c>
      <c r="AI30" s="981"/>
      <c r="AJ30" s="726"/>
      <c r="AK30" s="727">
        <v>1</v>
      </c>
      <c r="AL30" s="727">
        <v>1</v>
      </c>
      <c r="AM30" s="727">
        <v>2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11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0.27</v>
      </c>
      <c r="BE30" s="1020">
        <v>0.94</v>
      </c>
      <c r="BF30" s="1020">
        <v>0.43</v>
      </c>
      <c r="BG30" s="984"/>
      <c r="BH30" s="819">
        <f t="shared" si="13"/>
        <v>21</v>
      </c>
      <c r="BI30" s="820">
        <f t="shared" si="13"/>
        <v>23</v>
      </c>
      <c r="BJ30" s="820">
        <f t="shared" si="13"/>
        <v>15</v>
      </c>
      <c r="BK30" s="820">
        <f t="shared" si="13"/>
        <v>35</v>
      </c>
      <c r="BL30" s="820">
        <f>IF($A$1="补货",P30+V30+AB30,P30)</f>
        <v>30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23</v>
      </c>
      <c r="BV30" s="835">
        <f t="shared" si="7"/>
        <v>15</v>
      </c>
      <c r="BW30" s="835">
        <f t="shared" si="7"/>
        <v>35</v>
      </c>
      <c r="BX30" s="835">
        <f t="shared" si="7"/>
        <v>30</v>
      </c>
      <c r="BY30" s="984"/>
      <c r="BZ30" s="1050" t="str">
        <f t="shared" si="8"/>
        <v>-</v>
      </c>
      <c r="CA30" s="1051">
        <f t="shared" si="8"/>
        <v>435.135135135135</v>
      </c>
      <c r="CB30" s="1051">
        <f t="shared" si="8"/>
        <v>388.888888888889</v>
      </c>
      <c r="CC30" s="1051">
        <f t="shared" si="8"/>
        <v>260.63829787234</v>
      </c>
      <c r="CD30" s="1051">
        <f t="shared" si="8"/>
        <v>488.372093023256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43" workbookViewId="0">
      <selection activeCell="J118" sqref="J1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90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183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9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40</v>
      </c>
      <c r="M88" s="100">
        <f t="shared" si="5"/>
        <v>540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322</v>
      </c>
      <c r="M208" s="283">
        <f>SUM(M4:M207)</f>
        <v>540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26</v>
      </c>
      <c r="S7" s="45"/>
      <c r="T7" s="45">
        <f t="shared" si="1"/>
        <v>26</v>
      </c>
      <c r="U7" s="33">
        <f t="shared" si="2"/>
        <v>443.90243902439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3</v>
      </c>
      <c r="P11" s="320">
        <v>6</v>
      </c>
      <c r="Q11" s="330">
        <v>0.42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283.333333333333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7</v>
      </c>
      <c r="O12" s="33">
        <v>14</v>
      </c>
      <c r="P12" s="33">
        <v>28</v>
      </c>
      <c r="Q12" s="43">
        <v>1.42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>
        <v>14</v>
      </c>
      <c r="K19" s="33"/>
      <c r="L19" s="33"/>
      <c r="M19" s="33">
        <v>1</v>
      </c>
      <c r="N19" s="33">
        <v>3</v>
      </c>
      <c r="O19" s="33">
        <v>8</v>
      </c>
      <c r="P19" s="33">
        <v>10</v>
      </c>
      <c r="Q19" s="43">
        <v>1.15</v>
      </c>
      <c r="R19" s="44">
        <f t="shared" si="0"/>
        <v>14</v>
      </c>
      <c r="S19" s="45"/>
      <c r="T19" s="45">
        <f t="shared" si="1"/>
        <v>14</v>
      </c>
      <c r="U19" s="33">
        <f t="shared" si="2"/>
        <v>85.2173913043478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48</v>
      </c>
      <c r="K59" s="326"/>
      <c r="L59" s="326"/>
      <c r="M59" s="326"/>
      <c r="N59" s="326">
        <v>1</v>
      </c>
      <c r="O59" s="326">
        <v>3</v>
      </c>
      <c r="P59" s="326">
        <v>8</v>
      </c>
      <c r="Q59" s="339">
        <v>0.3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1120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10</v>
      </c>
      <c r="K60" s="320"/>
      <c r="L60" s="320"/>
      <c r="M60" s="320">
        <v>3</v>
      </c>
      <c r="N60" s="320">
        <v>7</v>
      </c>
      <c r="O60" s="320">
        <v>9</v>
      </c>
      <c r="P60" s="320">
        <v>12</v>
      </c>
      <c r="Q60" s="330">
        <v>1.44</v>
      </c>
      <c r="R60" s="331">
        <f t="shared" si="5"/>
        <v>10</v>
      </c>
      <c r="S60" s="332"/>
      <c r="T60" s="332">
        <f t="shared" si="6"/>
        <v>10</v>
      </c>
      <c r="U60" s="320">
        <f t="shared" si="7"/>
        <v>48.6111111111111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43</v>
      </c>
      <c r="K64" s="33"/>
      <c r="L64" s="33"/>
      <c r="M64" s="33"/>
      <c r="N64" s="33">
        <v>3</v>
      </c>
      <c r="O64" s="33">
        <v>4</v>
      </c>
      <c r="P64" s="33">
        <v>6</v>
      </c>
      <c r="Q64" s="43">
        <v>0.44</v>
      </c>
      <c r="R64" s="44">
        <f t="shared" si="5"/>
        <v>43</v>
      </c>
      <c r="S64" s="45"/>
      <c r="T64" s="45">
        <f t="shared" si="6"/>
        <v>43</v>
      </c>
      <c r="U64" s="33">
        <f t="shared" si="7"/>
        <v>684.090909090909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30</v>
      </c>
      <c r="K65" s="39"/>
      <c r="L65" s="39"/>
      <c r="M65" s="39">
        <v>2</v>
      </c>
      <c r="N65" s="39">
        <v>5</v>
      </c>
      <c r="O65" s="39">
        <v>14</v>
      </c>
      <c r="P65" s="39">
        <v>16</v>
      </c>
      <c r="Q65" s="48">
        <v>1.74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120.689655172414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6</v>
      </c>
      <c r="O66" s="320">
        <v>16</v>
      </c>
      <c r="P66" s="320">
        <v>26</v>
      </c>
      <c r="Q66" s="330">
        <v>1.53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22.8758169934641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7</v>
      </c>
      <c r="O69" s="33">
        <v>14</v>
      </c>
      <c r="P69" s="33">
        <v>21</v>
      </c>
      <c r="Q69" s="43">
        <v>1.46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604.109589041096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11</v>
      </c>
      <c r="O71" s="39">
        <v>16</v>
      </c>
      <c r="P71" s="39">
        <v>24</v>
      </c>
      <c r="Q71" s="48">
        <v>2</v>
      </c>
      <c r="R71" s="334">
        <f t="shared" si="8"/>
        <v>8</v>
      </c>
      <c r="S71" s="50"/>
      <c r="T71" s="50">
        <f t="shared" si="6"/>
        <v>8</v>
      </c>
      <c r="U71" s="39">
        <f t="shared" si="7"/>
        <v>28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3000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7</v>
      </c>
      <c r="O102" s="326">
        <v>18</v>
      </c>
      <c r="P102" s="326">
        <v>47</v>
      </c>
      <c r="Q102" s="339">
        <v>1.85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798.378378378378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633.333333333333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926.760563380282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7</v>
      </c>
      <c r="K127" s="33">
        <v>43</v>
      </c>
      <c r="L127" s="33"/>
      <c r="M127" s="33">
        <v>1</v>
      </c>
      <c r="N127" s="33">
        <v>3</v>
      </c>
      <c r="O127" s="33">
        <v>3</v>
      </c>
      <c r="P127" s="33">
        <v>4</v>
      </c>
      <c r="Q127" s="43">
        <v>0.53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660.377358490566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8400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90</v>
      </c>
      <c r="S133" s="45"/>
      <c r="T133" s="45">
        <f t="shared" si="10"/>
        <v>90</v>
      </c>
      <c r="U133" s="33">
        <f t="shared" si="11"/>
        <v>1188.67924528302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14420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2</v>
      </c>
      <c r="O149" s="323">
        <v>4</v>
      </c>
      <c r="P149" s="323">
        <v>4</v>
      </c>
      <c r="Q149" s="335">
        <v>0.49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1100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10</v>
      </c>
      <c r="J153" s="325"/>
      <c r="K153" s="326">
        <v>92</v>
      </c>
      <c r="L153" s="326"/>
      <c r="M153" s="326">
        <v>1</v>
      </c>
      <c r="N153" s="326">
        <v>5</v>
      </c>
      <c r="O153" s="326">
        <v>10</v>
      </c>
      <c r="P153" s="326">
        <v>14</v>
      </c>
      <c r="Q153" s="339">
        <v>1.42</v>
      </c>
      <c r="R153" s="340">
        <f t="shared" si="12"/>
        <v>102</v>
      </c>
      <c r="S153" s="341"/>
      <c r="T153" s="341">
        <f t="shared" si="10"/>
        <v>102</v>
      </c>
      <c r="U153" s="326">
        <f t="shared" si="11"/>
        <v>502.816901408451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2</v>
      </c>
      <c r="P160" s="323">
        <v>3</v>
      </c>
      <c r="Q160" s="335">
        <v>0.19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184.210526315789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2</v>
      </c>
      <c r="O168" s="36">
        <v>3</v>
      </c>
      <c r="P168" s="36">
        <v>3</v>
      </c>
      <c r="Q168" s="327">
        <v>0.29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700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24</v>
      </c>
      <c r="J169" s="319"/>
      <c r="K169" s="320">
        <v>9</v>
      </c>
      <c r="L169" s="320"/>
      <c r="M169" s="320">
        <v>1</v>
      </c>
      <c r="N169" s="320">
        <v>5</v>
      </c>
      <c r="O169" s="320">
        <v>13</v>
      </c>
      <c r="P169" s="320">
        <v>20</v>
      </c>
      <c r="Q169" s="330">
        <v>1.27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181.889763779528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14</v>
      </c>
      <c r="J170" s="32"/>
      <c r="K170" s="33">
        <v>12</v>
      </c>
      <c r="L170" s="33"/>
      <c r="M170" s="33">
        <v>2</v>
      </c>
      <c r="N170" s="33">
        <v>14</v>
      </c>
      <c r="O170" s="33">
        <v>22</v>
      </c>
      <c r="P170" s="33">
        <v>35</v>
      </c>
      <c r="Q170" s="43">
        <v>2.59</v>
      </c>
      <c r="R170" s="44">
        <f>IF($A$1="补货",IF(V170="FBA",I170,J170)+K170+L170,IF(V170="FBA",I170,J170))</f>
        <v>26</v>
      </c>
      <c r="S170" s="45"/>
      <c r="T170" s="45">
        <f t="shared" si="10"/>
        <v>26</v>
      </c>
      <c r="U170" s="33">
        <f t="shared" si="11"/>
        <v>70.2702702702703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12</v>
      </c>
      <c r="J171" s="32"/>
      <c r="K171" s="33">
        <v>103</v>
      </c>
      <c r="L171" s="33"/>
      <c r="M171" s="33">
        <v>1</v>
      </c>
      <c r="N171" s="33">
        <v>12</v>
      </c>
      <c r="O171" s="33">
        <v>19</v>
      </c>
      <c r="P171" s="33">
        <v>31</v>
      </c>
      <c r="Q171" s="43">
        <v>2.14</v>
      </c>
      <c r="R171" s="44">
        <f>IF($A$1="补货",IF(V171="FBA",I171,J171)+K171+L171,IF(V171="FBA",I171,J171))</f>
        <v>115</v>
      </c>
      <c r="S171" s="45"/>
      <c r="T171" s="45">
        <f t="shared" si="10"/>
        <v>115</v>
      </c>
      <c r="U171" s="33">
        <f t="shared" si="11"/>
        <v>376.168224299065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25</v>
      </c>
      <c r="Q172" s="48">
        <v>0.81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172.839506172839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21</v>
      </c>
      <c r="J173" s="319"/>
      <c r="K173" s="320">
        <v>10</v>
      </c>
      <c r="L173" s="320"/>
      <c r="M173" s="320">
        <v>1</v>
      </c>
      <c r="N173" s="320">
        <v>9</v>
      </c>
      <c r="O173" s="320">
        <v>20</v>
      </c>
      <c r="P173" s="320">
        <v>36</v>
      </c>
      <c r="Q173" s="330">
        <v>2.04</v>
      </c>
      <c r="R173" s="331">
        <f t="shared" ref="R173:R185" si="13">IF($A$1="补货",IF(V173="FBA",I173,J173)+K173+L173,IF(V173="FBA",I173,J173))</f>
        <v>31</v>
      </c>
      <c r="S173" s="332"/>
      <c r="T173" s="332">
        <f t="shared" ref="T173:T185" si="14">R173+S173</f>
        <v>31</v>
      </c>
      <c r="U173" s="320">
        <f t="shared" ref="U173:U185" si="15">IF(Q173&gt;0,T173/Q173*7,"-")</f>
        <v>106.372549019608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7</v>
      </c>
      <c r="O174" s="33">
        <v>10</v>
      </c>
      <c r="P174" s="33">
        <v>11</v>
      </c>
      <c r="Q174" s="43">
        <v>1.16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325.862068965517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17</v>
      </c>
      <c r="J175" s="32"/>
      <c r="K175" s="33">
        <v>195</v>
      </c>
      <c r="L175" s="33"/>
      <c r="M175" s="33">
        <v>4</v>
      </c>
      <c r="N175" s="33">
        <v>18</v>
      </c>
      <c r="O175" s="33">
        <v>34</v>
      </c>
      <c r="P175" s="33">
        <v>103</v>
      </c>
      <c r="Q175" s="43">
        <v>4.65</v>
      </c>
      <c r="R175" s="44">
        <f t="shared" si="13"/>
        <v>212</v>
      </c>
      <c r="S175" s="45"/>
      <c r="T175" s="45">
        <f t="shared" si="14"/>
        <v>212</v>
      </c>
      <c r="U175" s="33">
        <f t="shared" si="15"/>
        <v>319.139784946237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31</v>
      </c>
      <c r="J176" s="32"/>
      <c r="K176" s="33">
        <v>55</v>
      </c>
      <c r="L176" s="33">
        <v>30</v>
      </c>
      <c r="M176" s="33">
        <v>2</v>
      </c>
      <c r="N176" s="33">
        <v>6</v>
      </c>
      <c r="O176" s="33">
        <v>28</v>
      </c>
      <c r="P176" s="33">
        <v>63</v>
      </c>
      <c r="Q176" s="43">
        <v>2.68</v>
      </c>
      <c r="R176" s="44">
        <f t="shared" si="13"/>
        <v>116</v>
      </c>
      <c r="S176" s="45"/>
      <c r="T176" s="45">
        <f t="shared" si="14"/>
        <v>116</v>
      </c>
      <c r="U176" s="33">
        <f t="shared" si="15"/>
        <v>302.985074626866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21</v>
      </c>
      <c r="J177" s="32"/>
      <c r="K177" s="33">
        <v>10</v>
      </c>
      <c r="L177" s="33"/>
      <c r="M177" s="33">
        <v>4</v>
      </c>
      <c r="N177" s="33">
        <v>8</v>
      </c>
      <c r="O177" s="33">
        <v>34</v>
      </c>
      <c r="P177" s="33">
        <v>44</v>
      </c>
      <c r="Q177" s="43">
        <v>3.03</v>
      </c>
      <c r="R177" s="44">
        <f t="shared" si="13"/>
        <v>31</v>
      </c>
      <c r="S177" s="45"/>
      <c r="T177" s="45">
        <f t="shared" si="14"/>
        <v>31</v>
      </c>
      <c r="U177" s="33">
        <f t="shared" si="15"/>
        <v>71.6171617161716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>
        <v>1</v>
      </c>
      <c r="N179" s="33">
        <v>3</v>
      </c>
      <c r="O179" s="33">
        <v>3</v>
      </c>
      <c r="P179" s="33">
        <v>3</v>
      </c>
      <c r="Q179" s="382">
        <v>0.51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233.333333333333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0.62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67.741935483871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2</v>
      </c>
      <c r="K202" s="36"/>
      <c r="L202" s="36"/>
      <c r="M202" s="36"/>
      <c r="N202" s="36">
        <v>4</v>
      </c>
      <c r="O202" s="36">
        <v>7</v>
      </c>
      <c r="P202" s="36">
        <v>7</v>
      </c>
      <c r="Q202" s="327">
        <v>0.63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22.2222222222222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3</v>
      </c>
      <c r="P211" s="36">
        <v>5</v>
      </c>
      <c r="Q211" s="327">
        <v>0.32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21.875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90</v>
      </c>
      <c r="M23" s="108">
        <f t="shared" si="0"/>
        <v>1170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183</v>
      </c>
      <c r="M24" s="100">
        <f t="shared" si="0"/>
        <v>2379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9</v>
      </c>
      <c r="M25" s="104">
        <f t="shared" si="0"/>
        <v>117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40</v>
      </c>
      <c r="M88" s="100">
        <f t="shared" si="2"/>
        <v>540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4206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0.27</v>
      </c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6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6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155.555555555556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8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8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1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0.07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3500</v>
      </c>
      <c r="CO9" s="850">
        <f t="shared" si="6"/>
        <v>400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5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0.22</v>
      </c>
      <c r="BM10" s="794">
        <v>0.05</v>
      </c>
      <c r="BN10" s="794">
        <v>0.17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8</v>
      </c>
      <c r="BT10" s="818">
        <f t="shared" si="0"/>
        <v>0</v>
      </c>
      <c r="BU10" s="818">
        <f t="shared" si="0"/>
        <v>7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8</v>
      </c>
      <c r="CH10" s="833">
        <f t="shared" si="3"/>
        <v>0</v>
      </c>
      <c r="CI10" s="833">
        <f t="shared" si="3"/>
        <v>7</v>
      </c>
      <c r="CJ10" s="833">
        <f t="shared" si="4"/>
        <v>0</v>
      </c>
      <c r="CK10" s="833">
        <f t="shared" si="5"/>
        <v>0</v>
      </c>
      <c r="CL10" s="849">
        <f t="shared" si="6"/>
        <v>1400</v>
      </c>
      <c r="CM10" s="850">
        <f t="shared" si="6"/>
        <v>2450</v>
      </c>
      <c r="CN10" s="850">
        <f t="shared" si="6"/>
        <v>254.545454545455</v>
      </c>
      <c r="CO10" s="850">
        <f t="shared" si="6"/>
        <v>0</v>
      </c>
      <c r="CP10" s="850">
        <f t="shared" si="6"/>
        <v>288.235294117647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6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70</v>
      </c>
      <c r="CP11" s="862">
        <f t="shared" si="6"/>
        <v>74.468085106383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2</v>
      </c>
      <c r="O12" s="724">
        <v>3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/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0.39</v>
      </c>
      <c r="BN12" s="794">
        <v>0.12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9</v>
      </c>
      <c r="BS12" s="818">
        <f t="shared" si="9"/>
        <v>10</v>
      </c>
      <c r="BT12" s="818">
        <f t="shared" si="9"/>
        <v>7</v>
      </c>
      <c r="BU12" s="818">
        <f t="shared" si="9"/>
        <v>9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9</v>
      </c>
      <c r="CG12" s="833">
        <f t="shared" ref="CG12:CG18" si="12">BS12+BZ12</f>
        <v>10</v>
      </c>
      <c r="CH12" s="833">
        <f t="shared" ref="CH12:CH18" si="13">BT12+CA12</f>
        <v>7</v>
      </c>
      <c r="CI12" s="833">
        <f t="shared" ref="CI12:CI18" si="14">BU12+CB12</f>
        <v>9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233.333333333333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125.641025641026</v>
      </c>
      <c r="CP12" s="850">
        <f t="shared" ref="CP12:CP18" si="19">IF(BN12&lt;&gt;0,CI12/BN12*7,"-")</f>
        <v>525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9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9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>
        <f t="shared" si="17"/>
        <v>525</v>
      </c>
      <c r="CO13" s="850">
        <f t="shared" si="18"/>
        <v>525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2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0.27</v>
      </c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9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9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233.333333333333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8</v>
      </c>
      <c r="BS15" s="818">
        <f t="shared" si="9"/>
        <v>9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8</v>
      </c>
      <c r="CG15" s="833">
        <f t="shared" si="12"/>
        <v>9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233.333333333333</v>
      </c>
      <c r="CN15" s="850">
        <f t="shared" si="17"/>
        <v>233.333333333333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9</v>
      </c>
      <c r="BT17" s="824">
        <f t="shared" si="9"/>
        <v>9</v>
      </c>
      <c r="BU17" s="824">
        <f t="shared" si="9"/>
        <v>9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9</v>
      </c>
      <c r="CH17" s="842">
        <f t="shared" si="13"/>
        <v>9</v>
      </c>
      <c r="CI17" s="842">
        <f t="shared" si="14"/>
        <v>9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>
        <f t="shared" si="17"/>
        <v>233.333333333333</v>
      </c>
      <c r="CO17" s="862">
        <f t="shared" si="18"/>
        <v>233.333333333333</v>
      </c>
      <c r="CP17" s="862">
        <f t="shared" si="19"/>
        <v>525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2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5</v>
      </c>
      <c r="V18" s="519">
        <v>6</v>
      </c>
      <c r="W18" s="519">
        <v>5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/>
      <c r="AK18" s="775">
        <v>1</v>
      </c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0.54</v>
      </c>
      <c r="BL18" s="799">
        <v>0.24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7</v>
      </c>
      <c r="BS18" s="820">
        <f t="shared" si="9"/>
        <v>8</v>
      </c>
      <c r="BT18" s="820">
        <f t="shared" si="9"/>
        <v>8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7</v>
      </c>
      <c r="CG18" s="835">
        <f t="shared" si="12"/>
        <v>8</v>
      </c>
      <c r="CH18" s="835">
        <f t="shared" si="13"/>
        <v>8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>
        <f t="shared" si="16"/>
        <v>90.7407407407407</v>
      </c>
      <c r="CN18" s="854">
        <f t="shared" si="17"/>
        <v>233.333333333333</v>
      </c>
      <c r="CO18" s="854">
        <f t="shared" si="18"/>
        <v>143.589743589744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2</v>
      </c>
      <c r="P3" s="535">
        <v>0.1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1680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3</v>
      </c>
      <c r="J4" s="537">
        <v>43</v>
      </c>
      <c r="K4" s="537"/>
      <c r="L4" s="536">
        <v>1</v>
      </c>
      <c r="M4" s="536">
        <v>3</v>
      </c>
      <c r="N4" s="538">
        <v>3</v>
      </c>
      <c r="O4" s="538">
        <v>4</v>
      </c>
      <c r="P4" s="538">
        <v>0.53</v>
      </c>
      <c r="Q4" s="556">
        <f t="shared" si="0"/>
        <v>46</v>
      </c>
      <c r="R4" s="537"/>
      <c r="S4" s="557">
        <f>Q4+R4</f>
        <v>46</v>
      </c>
      <c r="T4" s="558">
        <f>IF(P4&lt;&gt;0,S4/P4*7,"-")</f>
        <v>607.547169811321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4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6</v>
      </c>
      <c r="R6" s="537"/>
      <c r="S6" s="557">
        <f t="shared" si="1"/>
        <v>6</v>
      </c>
      <c r="T6" s="558">
        <f t="shared" si="2"/>
        <v>144.827586206897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1</v>
      </c>
      <c r="J7" s="537">
        <v>14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0.41</v>
      </c>
      <c r="Q7" s="556">
        <f t="shared" si="0"/>
        <v>15</v>
      </c>
      <c r="R7" s="537"/>
      <c r="S7" s="557">
        <f t="shared" si="1"/>
        <v>15</v>
      </c>
      <c r="T7" s="558">
        <f t="shared" si="2"/>
        <v>256.09756097561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9</v>
      </c>
      <c r="R8" s="537"/>
      <c r="S8" s="557">
        <f t="shared" si="1"/>
        <v>9</v>
      </c>
      <c r="T8" s="558">
        <f t="shared" si="2"/>
        <v>3150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24</v>
      </c>
      <c r="R9" s="537"/>
      <c r="S9" s="557">
        <f t="shared" si="1"/>
        <v>24</v>
      </c>
      <c r="T9" s="558">
        <f t="shared" si="2"/>
        <v>8400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5</v>
      </c>
      <c r="J10" s="537">
        <v>3</v>
      </c>
      <c r="K10" s="537"/>
      <c r="L10" s="536">
        <v>1</v>
      </c>
      <c r="M10" s="536">
        <v>3</v>
      </c>
      <c r="N10" s="538">
        <v>4</v>
      </c>
      <c r="O10" s="538">
        <v>5</v>
      </c>
      <c r="P10" s="538">
        <v>0.58</v>
      </c>
      <c r="Q10" s="556">
        <f t="shared" si="0"/>
        <v>8</v>
      </c>
      <c r="R10" s="537"/>
      <c r="S10" s="557">
        <f t="shared" si="1"/>
        <v>8</v>
      </c>
      <c r="T10" s="558">
        <f t="shared" si="2"/>
        <v>96.551724137931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289.655172413793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1260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1960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1470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283.333333333333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6</v>
      </c>
      <c r="J23" s="537">
        <v>40</v>
      </c>
      <c r="K23" s="537"/>
      <c r="L23" s="536"/>
      <c r="M23" s="536">
        <v>2</v>
      </c>
      <c r="N23" s="538">
        <v>4</v>
      </c>
      <c r="O23" s="538">
        <v>6</v>
      </c>
      <c r="P23" s="538">
        <v>0.37</v>
      </c>
      <c r="Q23" s="556">
        <f t="shared" si="0"/>
        <v>46</v>
      </c>
      <c r="R23" s="537"/>
      <c r="S23" s="557">
        <f t="shared" si="1"/>
        <v>46</v>
      </c>
      <c r="T23" s="558">
        <f t="shared" si="2"/>
        <v>870.27027027027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>
        <v>5</v>
      </c>
      <c r="J24" s="537"/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17</v>
      </c>
      <c r="R25" s="537"/>
      <c r="S25" s="557">
        <f t="shared" si="1"/>
        <v>17</v>
      </c>
      <c r="T25" s="558">
        <f t="shared" si="2"/>
        <v>383.870967741935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4</v>
      </c>
      <c r="J26" s="537">
        <v>22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1.12</v>
      </c>
      <c r="Q26" s="556">
        <f t="shared" si="0"/>
        <v>26</v>
      </c>
      <c r="R26" s="537"/>
      <c r="S26" s="557">
        <f t="shared" si="1"/>
        <v>26</v>
      </c>
      <c r="T26" s="558">
        <f t="shared" si="2"/>
        <v>162.5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1800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3</v>
      </c>
      <c r="J28" s="544">
        <v>7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0.54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129.62962962963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>
        <v>1</v>
      </c>
      <c r="M31" s="536">
        <v>4</v>
      </c>
      <c r="N31" s="538">
        <v>5</v>
      </c>
      <c r="O31" s="538">
        <v>7</v>
      </c>
      <c r="P31" s="538">
        <v>0.71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2</v>
      </c>
      <c r="J33" s="537"/>
      <c r="K33" s="537"/>
      <c r="L33" s="536">
        <v>1</v>
      </c>
      <c r="M33" s="536">
        <v>3</v>
      </c>
      <c r="N33" s="538">
        <v>5</v>
      </c>
      <c r="O33" s="538">
        <v>7</v>
      </c>
      <c r="P33" s="538">
        <v>0.64</v>
      </c>
      <c r="Q33" s="556">
        <f t="shared" si="0"/>
        <v>2</v>
      </c>
      <c r="R33" s="537"/>
      <c r="S33" s="557">
        <f t="shared" si="1"/>
        <v>2</v>
      </c>
      <c r="T33" s="558">
        <f t="shared" si="2"/>
        <v>21.875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20</v>
      </c>
      <c r="R40" s="537"/>
      <c r="S40" s="557">
        <f t="shared" si="1"/>
        <v>20</v>
      </c>
      <c r="T40" s="558">
        <f t="shared" si="2"/>
        <v>378.378378378378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10</v>
      </c>
      <c r="R42" s="534"/>
      <c r="S42" s="554">
        <f t="shared" si="1"/>
        <v>10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16</v>
      </c>
      <c r="R45" s="537"/>
      <c r="S45" s="557">
        <f t="shared" si="4"/>
        <v>16</v>
      </c>
      <c r="T45" s="558">
        <f t="shared" si="5"/>
        <v>386.206896551724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0.64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262.5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5</v>
      </c>
      <c r="J48" s="540"/>
      <c r="K48" s="540"/>
      <c r="L48" s="539">
        <v>1</v>
      </c>
      <c r="M48" s="539">
        <v>1</v>
      </c>
      <c r="N48" s="541">
        <v>4</v>
      </c>
      <c r="O48" s="541">
        <v>7</v>
      </c>
      <c r="P48" s="541">
        <v>0.82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42.6829268292683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2800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3</v>
      </c>
      <c r="P52" s="538">
        <v>0.51</v>
      </c>
      <c r="Q52" s="556">
        <f t="shared" si="3"/>
        <v>8</v>
      </c>
      <c r="R52" s="537"/>
      <c r="S52" s="557">
        <f t="shared" ref="S52:S57" si="6">Q52+R52</f>
        <v>8</v>
      </c>
      <c r="T52" s="558">
        <f t="shared" ref="T52:T57" si="7">IF(P52&lt;&gt;0,S52/P52*7,"-")</f>
        <v>109.803921568627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0.27</v>
      </c>
      <c r="Q53" s="556">
        <f t="shared" si="3"/>
        <v>15</v>
      </c>
      <c r="R53" s="537"/>
      <c r="S53" s="557">
        <f t="shared" si="6"/>
        <v>15</v>
      </c>
      <c r="T53" s="558">
        <f t="shared" si="7"/>
        <v>388.888888888889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2100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595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132.432432432432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373.333333333333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2</v>
      </c>
      <c r="J72" s="537">
        <v>6</v>
      </c>
      <c r="K72" s="537"/>
      <c r="L72" s="536">
        <v>1</v>
      </c>
      <c r="M72" s="536">
        <v>1</v>
      </c>
      <c r="N72" s="538">
        <v>1</v>
      </c>
      <c r="O72" s="538">
        <v>2</v>
      </c>
      <c r="P72" s="538">
        <v>0.64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87.5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1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3</v>
      </c>
      <c r="R77" s="537"/>
      <c r="S77" s="557">
        <f t="shared" si="11"/>
        <v>3</v>
      </c>
      <c r="T77" s="558">
        <f t="shared" si="12"/>
        <v>72.4137931034483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650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900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9</v>
      </c>
      <c r="R80" s="548"/>
      <c r="S80" s="569">
        <f t="shared" si="11"/>
        <v>9</v>
      </c>
      <c r="T80" s="570">
        <f t="shared" si="12"/>
        <v>217.241379310345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21" activePane="bottomRight" state="frozen"/>
      <selection/>
      <selection pane="topRight"/>
      <selection pane="bottomLeft"/>
      <selection pane="bottomRight" activeCell="U28" sqref="U28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1</v>
      </c>
      <c r="M7" s="65">
        <v>28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29</v>
      </c>
      <c r="U7" s="84"/>
      <c r="V7" s="429">
        <f t="shared" si="1"/>
        <v>29</v>
      </c>
      <c r="W7" s="430">
        <f t="shared" si="2"/>
        <v>307.575757575758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1260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1134.48275862069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15</v>
      </c>
      <c r="M16" s="67">
        <v>82</v>
      </c>
      <c r="N16" s="67"/>
      <c r="O16" s="416">
        <v>3</v>
      </c>
      <c r="P16" s="416">
        <v>16</v>
      </c>
      <c r="Q16" s="416">
        <v>29</v>
      </c>
      <c r="R16" s="416">
        <v>47</v>
      </c>
      <c r="S16" s="416">
        <v>3.67</v>
      </c>
      <c r="T16" s="431">
        <f t="shared" si="0"/>
        <v>97</v>
      </c>
      <c r="U16" s="68"/>
      <c r="V16" s="432">
        <f t="shared" si="1"/>
        <v>97</v>
      </c>
      <c r="W16" s="433">
        <f t="shared" si="2"/>
        <v>185.013623978202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31</v>
      </c>
      <c r="M17" s="62">
        <v>99</v>
      </c>
      <c r="N17" s="62"/>
      <c r="O17" s="412">
        <v>3</v>
      </c>
      <c r="P17" s="412">
        <v>22</v>
      </c>
      <c r="Q17" s="412">
        <v>44</v>
      </c>
      <c r="R17" s="412">
        <v>60</v>
      </c>
      <c r="S17" s="412">
        <v>4.46</v>
      </c>
      <c r="T17" s="426">
        <f t="shared" si="0"/>
        <v>130</v>
      </c>
      <c r="U17" s="82"/>
      <c r="V17" s="426">
        <f t="shared" si="1"/>
        <v>130</v>
      </c>
      <c r="W17" s="427">
        <f t="shared" si="2"/>
        <v>204.035874439462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15</v>
      </c>
      <c r="M18" s="65">
        <v>83</v>
      </c>
      <c r="N18" s="65"/>
      <c r="O18" s="414"/>
      <c r="P18" s="414">
        <v>6</v>
      </c>
      <c r="Q18" s="414">
        <v>10</v>
      </c>
      <c r="R18" s="414">
        <v>16</v>
      </c>
      <c r="S18" s="414">
        <v>1.02</v>
      </c>
      <c r="T18" s="428">
        <f t="shared" si="0"/>
        <v>98</v>
      </c>
      <c r="U18" s="84"/>
      <c r="V18" s="429">
        <f t="shared" si="1"/>
        <v>98</v>
      </c>
      <c r="W18" s="430">
        <f t="shared" si="2"/>
        <v>672.549019607843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7</v>
      </c>
      <c r="M23" s="67">
        <v>2</v>
      </c>
      <c r="N23" s="67"/>
      <c r="O23" s="416">
        <v>8</v>
      </c>
      <c r="P23" s="416">
        <v>12</v>
      </c>
      <c r="Q23" s="416">
        <v>14</v>
      </c>
      <c r="R23" s="416">
        <v>17</v>
      </c>
      <c r="S23" s="416">
        <v>3.49</v>
      </c>
      <c r="T23" s="431">
        <f t="shared" si="0"/>
        <v>9</v>
      </c>
      <c r="U23" s="68">
        <v>90</v>
      </c>
      <c r="V23" s="432">
        <f t="shared" si="3"/>
        <v>99</v>
      </c>
      <c r="W23" s="433">
        <f t="shared" si="4"/>
        <v>198.567335243553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30</v>
      </c>
      <c r="M24" s="62">
        <v>46</v>
      </c>
      <c r="N24" s="62"/>
      <c r="O24" s="412">
        <v>11</v>
      </c>
      <c r="P24" s="412">
        <v>36</v>
      </c>
      <c r="Q24" s="412">
        <v>49</v>
      </c>
      <c r="R24" s="412">
        <v>56</v>
      </c>
      <c r="S24" s="412">
        <v>7.11</v>
      </c>
      <c r="T24" s="426">
        <f t="shared" si="0"/>
        <v>76</v>
      </c>
      <c r="U24" s="82">
        <v>183</v>
      </c>
      <c r="V24" s="426">
        <f t="shared" si="3"/>
        <v>259</v>
      </c>
      <c r="W24" s="427">
        <f t="shared" si="4"/>
        <v>254.992967651195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22</v>
      </c>
      <c r="M25" s="65">
        <v>89</v>
      </c>
      <c r="N25" s="65"/>
      <c r="O25" s="414">
        <v>27</v>
      </c>
      <c r="P25" s="414">
        <v>69</v>
      </c>
      <c r="Q25" s="414">
        <v>96</v>
      </c>
      <c r="R25" s="414">
        <v>107</v>
      </c>
      <c r="S25" s="414">
        <v>14.6</v>
      </c>
      <c r="T25" s="428">
        <f t="shared" si="0"/>
        <v>111</v>
      </c>
      <c r="U25" s="84">
        <v>9</v>
      </c>
      <c r="V25" s="429">
        <f t="shared" si="3"/>
        <v>120</v>
      </c>
      <c r="W25" s="430">
        <f t="shared" si="4"/>
        <v>57.5342465753425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9</v>
      </c>
      <c r="U27" s="82"/>
      <c r="V27" s="437">
        <f t="shared" si="3"/>
        <v>9</v>
      </c>
      <c r="W27" s="427">
        <f t="shared" si="4"/>
        <v>233.333333333333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2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19</v>
      </c>
      <c r="U28" s="83"/>
      <c r="V28" s="439">
        <f t="shared" si="3"/>
        <v>19</v>
      </c>
      <c r="W28" s="440">
        <f t="shared" si="4"/>
        <v>492.592592592593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10</v>
      </c>
      <c r="U29" s="84"/>
      <c r="V29" s="442">
        <f t="shared" si="3"/>
        <v>10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3</v>
      </c>
      <c r="M37" s="65">
        <v>4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7</v>
      </c>
      <c r="U37" s="84"/>
      <c r="V37" s="442">
        <f t="shared" si="3"/>
        <v>7</v>
      </c>
      <c r="W37" s="430">
        <f t="shared" si="4"/>
        <v>125.641025641026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9</v>
      </c>
      <c r="U42" s="82"/>
      <c r="V42" s="437">
        <f t="shared" si="3"/>
        <v>9</v>
      </c>
      <c r="W42" s="427">
        <f t="shared" si="4"/>
        <v>525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288.235294117647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1341.66666666667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8</v>
      </c>
      <c r="U52" s="84"/>
      <c r="V52" s="442">
        <f t="shared" si="3"/>
        <v>8</v>
      </c>
      <c r="W52" s="430">
        <f t="shared" si="4"/>
        <v>466.666666666667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1680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251.282051282051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13</v>
      </c>
      <c r="U65" s="82"/>
      <c r="V65" s="62">
        <f t="shared" si="5"/>
        <v>13</v>
      </c>
      <c r="W65" s="427">
        <f t="shared" si="6"/>
        <v>193.617021276596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35</v>
      </c>
      <c r="U68" s="82"/>
      <c r="V68" s="62">
        <f t="shared" si="5"/>
        <v>35</v>
      </c>
      <c r="W68" s="427">
        <f t="shared" si="6"/>
        <v>12250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502.564102564103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648.148148148148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7</v>
      </c>
      <c r="S73" s="412">
        <v>0.35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520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430.769230769231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358.536585365854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>
        <v>5</v>
      </c>
      <c r="M85" s="454">
        <v>20</v>
      </c>
      <c r="N85" s="454"/>
      <c r="O85" s="457">
        <v>1</v>
      </c>
      <c r="P85" s="457">
        <v>5</v>
      </c>
      <c r="Q85" s="457">
        <v>8</v>
      </c>
      <c r="R85" s="457">
        <v>10</v>
      </c>
      <c r="S85" s="457">
        <v>0.94</v>
      </c>
      <c r="T85" s="438">
        <f t="shared" si="11"/>
        <v>25</v>
      </c>
      <c r="U85" s="83"/>
      <c r="V85" s="439">
        <f t="shared" si="5"/>
        <v>25</v>
      </c>
      <c r="W85" s="440">
        <f t="shared" si="6"/>
        <v>186.170212765957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>
        <v>5</v>
      </c>
      <c r="M86" s="458">
        <v>20</v>
      </c>
      <c r="N86" s="458"/>
      <c r="O86" s="459">
        <v>3</v>
      </c>
      <c r="P86" s="459">
        <v>10</v>
      </c>
      <c r="Q86" s="459">
        <v>11</v>
      </c>
      <c r="R86" s="459">
        <v>12</v>
      </c>
      <c r="S86" s="459">
        <v>2.42</v>
      </c>
      <c r="T86" s="441">
        <f t="shared" si="11"/>
        <v>25</v>
      </c>
      <c r="U86" s="84"/>
      <c r="V86" s="442">
        <f t="shared" si="5"/>
        <v>25</v>
      </c>
      <c r="W86" s="430">
        <f t="shared" si="6"/>
        <v>72.3140495867769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8</v>
      </c>
      <c r="M87" s="67">
        <v>24</v>
      </c>
      <c r="N87" s="67"/>
      <c r="O87" s="455">
        <v>3</v>
      </c>
      <c r="P87" s="455">
        <v>8</v>
      </c>
      <c r="Q87" s="455">
        <v>13</v>
      </c>
      <c r="R87" s="455">
        <v>15</v>
      </c>
      <c r="S87" s="455">
        <v>2.05</v>
      </c>
      <c r="T87" s="431">
        <f t="shared" si="11"/>
        <v>32</v>
      </c>
      <c r="U87" s="68"/>
      <c r="V87" s="432">
        <f t="shared" si="5"/>
        <v>32</v>
      </c>
      <c r="W87" s="433">
        <f t="shared" ref="W87:W95" si="12">IF(S87&gt;0,V87/S87*7,"-")</f>
        <v>109.268292682927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14</v>
      </c>
      <c r="M88" s="62">
        <v>45</v>
      </c>
      <c r="N88" s="62"/>
      <c r="O88" s="456">
        <v>4</v>
      </c>
      <c r="P88" s="456">
        <v>23</v>
      </c>
      <c r="Q88" s="456">
        <v>34</v>
      </c>
      <c r="R88" s="456">
        <v>41</v>
      </c>
      <c r="S88" s="456">
        <v>4.74</v>
      </c>
      <c r="T88" s="426">
        <f t="shared" si="11"/>
        <v>59</v>
      </c>
      <c r="U88" s="82">
        <v>40</v>
      </c>
      <c r="V88" s="426">
        <f t="shared" ref="V88:V95" si="13">T88+U88</f>
        <v>99</v>
      </c>
      <c r="W88" s="427">
        <f t="shared" si="12"/>
        <v>146.20253164557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8</v>
      </c>
      <c r="M89" s="65">
        <v>60</v>
      </c>
      <c r="N89" s="65"/>
      <c r="O89" s="459">
        <v>4</v>
      </c>
      <c r="P89" s="459">
        <v>14</v>
      </c>
      <c r="Q89" s="459">
        <v>26</v>
      </c>
      <c r="R89" s="459">
        <v>29</v>
      </c>
      <c r="S89" s="459">
        <v>3.29</v>
      </c>
      <c r="T89" s="428">
        <f t="shared" si="11"/>
        <v>68</v>
      </c>
      <c r="U89" s="84"/>
      <c r="V89" s="429">
        <f t="shared" si="13"/>
        <v>68</v>
      </c>
      <c r="W89" s="430">
        <f t="shared" si="12"/>
        <v>144.68085106383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7</v>
      </c>
      <c r="U94" s="82"/>
      <c r="V94" s="62">
        <f t="shared" si="13"/>
        <v>7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4</v>
      </c>
      <c r="R96" s="422">
        <v>5</v>
      </c>
      <c r="S96" s="414">
        <v>0.36</v>
      </c>
      <c r="T96" s="84">
        <f t="shared" si="11"/>
        <v>18</v>
      </c>
      <c r="U96" s="84"/>
      <c r="V96" s="65">
        <f t="shared" ref="V96:V134" si="14">T96+U96</f>
        <v>18</v>
      </c>
      <c r="W96" s="430">
        <f t="shared" ref="W96:W134" si="15">IF(S96&gt;0,V96/S96*7,"-")</f>
        <v>350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11</v>
      </c>
      <c r="U98" s="82"/>
      <c r="V98" s="426">
        <f t="shared" si="14"/>
        <v>11</v>
      </c>
      <c r="W98" s="427">
        <f t="shared" si="15"/>
        <v>641.666666666667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3033.33333333333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>
        <v>1</v>
      </c>
      <c r="M105" s="465"/>
      <c r="N105" s="465"/>
      <c r="O105" s="414">
        <v>1</v>
      </c>
      <c r="P105" s="414">
        <v>2</v>
      </c>
      <c r="Q105" s="414">
        <v>2</v>
      </c>
      <c r="R105" s="414">
        <v>4</v>
      </c>
      <c r="S105" s="414">
        <v>0.42</v>
      </c>
      <c r="T105" s="428">
        <f t="shared" si="11"/>
        <v>1</v>
      </c>
      <c r="U105" s="84"/>
      <c r="V105" s="429">
        <f t="shared" si="14"/>
        <v>1</v>
      </c>
      <c r="W105" s="430">
        <f t="shared" si="15"/>
        <v>16.6666666666667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1225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250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/>
      <c r="N110" s="62"/>
      <c r="O110" s="420"/>
      <c r="P110" s="420">
        <v>7</v>
      </c>
      <c r="Q110" s="420">
        <v>11</v>
      </c>
      <c r="R110" s="420">
        <v>15</v>
      </c>
      <c r="S110" s="412">
        <v>1.11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241.818181818182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2</v>
      </c>
      <c r="Q113" s="420">
        <v>4</v>
      </c>
      <c r="R113" s="420">
        <v>4</v>
      </c>
      <c r="S113" s="412">
        <v>0.34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205.882352941176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612.5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11</v>
      </c>
      <c r="U115" s="68"/>
      <c r="V115" s="67">
        <f t="shared" si="14"/>
        <v>11</v>
      </c>
      <c r="W115" s="433">
        <f t="shared" si="15"/>
        <v>148.076923076923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/>
      <c r="M116" s="62"/>
      <c r="N116" s="62"/>
      <c r="O116" s="420">
        <v>1</v>
      </c>
      <c r="P116" s="420">
        <v>2</v>
      </c>
      <c r="Q116" s="420">
        <v>8</v>
      </c>
      <c r="R116" s="420">
        <v>10</v>
      </c>
      <c r="S116" s="412">
        <v>0.73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700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1120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2</v>
      </c>
      <c r="R134" s="422">
        <v>3</v>
      </c>
      <c r="S134" s="414">
        <v>0.12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>
        <v>1180</v>
      </c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>
        <v>1180</v>
      </c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>
        <v>1180</v>
      </c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>
        <v>1180</v>
      </c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1120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6</v>
      </c>
      <c r="U161" s="82"/>
      <c r="V161" s="426">
        <f t="shared" si="19"/>
        <v>6</v>
      </c>
      <c r="W161" s="427">
        <f t="shared" si="20"/>
        <v>155.555555555556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12</v>
      </c>
      <c r="U170" s="84"/>
      <c r="V170" s="429">
        <f t="shared" si="19"/>
        <v>12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2100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6</v>
      </c>
      <c r="U181" s="82"/>
      <c r="V181" s="426">
        <f t="shared" si="19"/>
        <v>6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2566.66666666667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1</v>
      </c>
      <c r="R186" s="416">
        <v>2</v>
      </c>
      <c r="S186" s="416">
        <v>0.07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1300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980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6</v>
      </c>
      <c r="U189" s="68"/>
      <c r="V189" s="432">
        <f t="shared" si="19"/>
        <v>6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452.941176470588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350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947.058823529412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>
        <v>1</v>
      </c>
      <c r="Q203" s="412">
        <v>3</v>
      </c>
      <c r="R203" s="412">
        <v>3</v>
      </c>
      <c r="S203" s="412">
        <v>0.22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572.727272727273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28</v>
      </c>
      <c r="N204" s="65"/>
      <c r="O204" s="414"/>
      <c r="P204" s="414">
        <v>1</v>
      </c>
      <c r="Q204" s="414">
        <v>7</v>
      </c>
      <c r="R204" s="414">
        <v>7</v>
      </c>
      <c r="S204" s="414">
        <v>0.42</v>
      </c>
      <c r="T204" s="428">
        <f t="shared" si="21"/>
        <v>33</v>
      </c>
      <c r="U204" s="84"/>
      <c r="V204" s="429">
        <f t="shared" si="19"/>
        <v>33</v>
      </c>
      <c r="W204" s="430">
        <f t="shared" si="20"/>
        <v>550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1341.66666666667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2022-01-19T23:07:13Z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